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MP periódico" sheetId="1" state="visible" r:id="rId3"/>
    <sheet name="PMP continuo"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<sst xmlns="http://schemas.openxmlformats.org/spreadsheetml/2006/main" count="71" uniqueCount="69">
  <si>
    <t xml:space="preserve">Precio medio ponderado (PMP): cálculo periódico</t>
  </si>
  <si>
    <t xml:space="preserve">Celdas amarillas con texto azul: introduce aquí tus datos. El resto se calcula solo.</t>
  </si>
  <si>
    <t xml:space="preserve">Los datos de ejemplo son hipotéticos (los del artículo de Timly). Sustitúyelos por los tuyos.</t>
  </si>
  <si>
    <t xml:space="preserve">Concepto</t>
  </si>
  <si>
    <t xml:space="preserve">Unidades</t>
  </si>
  <si>
    <t xml:space="preserve">Precio unitario (€)</t>
  </si>
  <si>
    <t xml:space="preserve">Coste (€)</t>
  </si>
  <si>
    <t xml:space="preserve">Existencias iniciales</t>
  </si>
  <si>
    <t xml:space="preserve">Compra 1</t>
  </si>
  <si>
    <t xml:space="preserve">Compra 2</t>
  </si>
  <si>
    <t xml:space="preserve">Compra 3</t>
  </si>
  <si>
    <t xml:space="preserve">Compra 4</t>
  </si>
  <si>
    <t xml:space="preserve">Compra 5</t>
  </si>
  <si>
    <t xml:space="preserve">Compra 6</t>
  </si>
  <si>
    <t xml:space="preserve">Compra 7</t>
  </si>
  <si>
    <t xml:space="preserve">Compra 8</t>
  </si>
  <si>
    <t xml:space="preserve">Compra 9</t>
  </si>
  <si>
    <t xml:space="preserve">Resultado</t>
  </si>
  <si>
    <t xml:space="preserve">Unidades disponibles</t>
  </si>
  <si>
    <t xml:space="preserve">Coste total (€)</t>
  </si>
  <si>
    <t xml:space="preserve">PMP (€ por unidad)</t>
  </si>
  <si>
    <t xml:space="preserve">Reparto entre salidas y existencias finales</t>
  </si>
  <si>
    <t xml:space="preserve">Unidades salidas en el periodo</t>
  </si>
  <si>
    <t xml:space="preserve">Coste de las unidades salidas (€)</t>
  </si>
  <si>
    <t xml:space="preserve">Unidades finales</t>
  </si>
  <si>
    <t xml:space="preserve">Valor de las existencias finales (€)</t>
  </si>
  <si>
    <t xml:space="preserve">Control: salidas + existencias finales − coste total</t>
  </si>
  <si>
    <t xml:space="preserve">Método: precio medio ponderado según la norma undécima de la Resolución del ICAC de 14 de abril de 2015. En el cálculo periódico se aplica un único PMP a todo el periodo.</t>
  </si>
  <si>
    <t xml:space="preserve">En «Precio unitario» registra el importe facturado después de descuentos, más los gastos adicionales directamente atribuibles a la adquisición (transporte, aranceles, seguros, etc.), y excluye los impuestos indirectos recuperables.</t>
  </si>
  <si>
    <t xml:space="preserve">Esta plantilla orienta el cálculo y no sustituye al programa de contabilidad ni al asesoramiento contable.</t>
  </si>
  <si>
    <t xml:space="preserve">Precio medio ponderado (PMP): cálculo continuo</t>
  </si>
  <si>
    <t xml:space="preserve">Celdas amarillas con texto azul: introduce una fila por movimiento. El resto se calcula solo.</t>
  </si>
  <si>
    <t xml:space="preserve">Datos de ejemplo hipotéticos. Introduce un movimiento por fila: una entrada o una salida. En una salida, deja vacías las columnas Entrada y Precio. Capacidad: 19 movimientos tras las existencias iniciales.</t>
  </si>
  <si>
    <t xml:space="preserve">Movimiento</t>
  </si>
  <si>
    <t xml:space="preserve">Entrada (uds)</t>
  </si>
  <si>
    <t xml:space="preserve">Precio de la entrada (€)</t>
  </si>
  <si>
    <t xml:space="preserve">Salida (uds)</t>
  </si>
  <si>
    <t xml:space="preserve">Existencias (uds)</t>
  </si>
  <si>
    <t xml:space="preserve">Valor de las existencias (€)</t>
  </si>
  <si>
    <t xml:space="preserve">PMP (€)</t>
  </si>
  <si>
    <t xml:space="preserve">Coste de la salida (€)</t>
  </si>
  <si>
    <t xml:space="preserve">Aviso</t>
  </si>
  <si>
    <t xml:space="preserve">Entrada 1</t>
  </si>
  <si>
    <t xml:space="preserve">Salida 1</t>
  </si>
  <si>
    <t xml:space="preserve">Entrada 2</t>
  </si>
  <si>
    <t xml:space="preserve">Salida 2</t>
  </si>
  <si>
    <t xml:space="preserve">Movimiento 5</t>
  </si>
  <si>
    <t xml:space="preserve">Movimiento 6</t>
  </si>
  <si>
    <t xml:space="preserve">Movimiento 7</t>
  </si>
  <si>
    <t xml:space="preserve">Movimiento 8</t>
  </si>
  <si>
    <t xml:space="preserve">Movimiento 9</t>
  </si>
  <si>
    <t xml:space="preserve">Movimiento 10</t>
  </si>
  <si>
    <t xml:space="preserve">Movimiento 11</t>
  </si>
  <si>
    <t xml:space="preserve">Movimiento 12</t>
  </si>
  <si>
    <t xml:space="preserve">Movimiento 13</t>
  </si>
  <si>
    <t xml:space="preserve">Movimiento 14</t>
  </si>
  <si>
    <t xml:space="preserve">Movimiento 15</t>
  </si>
  <si>
    <t xml:space="preserve">Movimiento 16</t>
  </si>
  <si>
    <t xml:space="preserve">Movimiento 17</t>
  </si>
  <si>
    <t xml:space="preserve">Movimiento 18</t>
  </si>
  <si>
    <t xml:space="preserve">Movimiento 19</t>
  </si>
  <si>
    <t xml:space="preserve">Resumen</t>
  </si>
  <si>
    <t xml:space="preserve">Coste total de las salidas (€)</t>
  </si>
  <si>
    <t xml:space="preserve">Existencias finales (uds)</t>
  </si>
  <si>
    <t xml:space="preserve">Coste total de las entradas (€)</t>
  </si>
  <si>
    <t xml:space="preserve">Control (salidas + final − entradas)</t>
  </si>
  <si>
    <t xml:space="preserve">Fórmulas de cada fila: Existencias = anteriores + entrada − salida · Valor = anterior + entrada × precio − salida × PMP anterior · PMP = Valor / Existencias.</t>
  </si>
  <si>
    <t xml:space="preserve">Las salidas se valoran al PMP de la fila anterior y no lo modifican; solo lo cambian las entradas. Si las existencias llegan a cero, se conserva el último PMP.</t>
  </si>
  <si>
    <t xml:space="preserve">El precio de la entrada sigue el mismo criterio que en «PMP periódico». Método según la norma undécima de la Resolución del ICAC de 14 de abril de 2015. Esta plantilla orienta el cálculo y no sustituye al programa de contabilidad ni al asesoramiento contable.</t>
  </si>
</sst>
</file>

<file path=xl/styles.xml><?xml version="1.0" encoding="utf-8"?>
<styleSheet xmlns="http://schemas.openxmlformats.org/spreadsheetml/2006/main">
  <numFmts count="4">
    <numFmt numFmtId="164" formatCode="General"/>
    <numFmt numFmtId="165" formatCode="#,##0;\-#,##0;\-"/>
    <numFmt numFmtId="166" formatCode="#,##0.00&quot; €&quot;;\-#,##0.00&quot; €&quot;;\-"/>
    <numFmt numFmtId="167" formatCode="#,##0.0000&quot; €&quot;;\-#,##0.0000&quot; €&quot;;\-"/>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color rgb="FF000000"/>
      <name val="Arial"/>
      <family val="0"/>
      <charset val="1"/>
    </font>
    <font>
      <i val="true"/>
      <sz val="9"/>
      <color rgb="FF595959"/>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b val="true"/>
      <sz val="9"/>
      <color rgb="FFC00000"/>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FFF2CC"/>
        <bgColor rgb="FFE2EFDA"/>
      </patternFill>
    </fill>
    <fill>
      <patternFill patternType="solid">
        <fgColor rgb="FFE2EFDA"/>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6" fontId="5"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5" fillId="4" borderId="1" xfId="0" applyFont="true" applyBorder="true" applyAlignment="false" applyProtection="false">
      <alignment horizontal="general" vertical="bottom" textRotation="0" wrapText="false" indent="0" shrinkToFit="false"/>
      <protection locked="true" hidden="false"/>
    </xf>
    <xf numFmtId="166" fontId="5" fillId="4" borderId="1" xfId="0" applyFont="true" applyBorder="true" applyAlignment="false" applyProtection="false">
      <alignment horizontal="general" vertical="bottom" textRotation="0" wrapText="false" indent="0" shrinkToFit="false"/>
      <protection locked="true" hidden="false"/>
    </xf>
    <xf numFmtId="167" fontId="9" fillId="4"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7" fontId="5"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20"/>
    <col collapsed="false" customWidth="true" hidden="false" outlineLevel="0" max="4" min="4" style="0" width="16"/>
  </cols>
  <sheetData>
    <row r="1" customFormat="false" ht="17.35" hidden="false" customHeight="false" outlineLevel="0" collapsed="false">
      <c r="A1" s="1" t="s">
        <v>0</v>
      </c>
    </row>
    <row r="2" customFormat="false" ht="15" hidden="false" customHeight="false" outlineLevel="0" collapsed="false">
      <c r="A2" s="2" t="s">
        <v>1</v>
      </c>
    </row>
    <row r="3" customFormat="false" ht="25.5" hidden="false" customHeight="true" outlineLevel="0" collapsed="false">
      <c r="A3" s="3" t="s">
        <v>2</v>
      </c>
      <c r="B3" s="3"/>
      <c r="C3" s="3"/>
      <c r="D3" s="3"/>
    </row>
    <row r="5" customFormat="false" ht="31.5" hidden="false" customHeight="true" outlineLevel="0" collapsed="false">
      <c r="A5" s="4" t="s">
        <v>3</v>
      </c>
      <c r="B5" s="4" t="s">
        <v>4</v>
      </c>
      <c r="C5" s="4" t="s">
        <v>5</v>
      </c>
      <c r="D5" s="4" t="s">
        <v>6</v>
      </c>
    </row>
    <row r="6" customFormat="false" ht="15" hidden="false" customHeight="false" outlineLevel="0" collapsed="false">
      <c r="A6" s="5" t="s">
        <v>7</v>
      </c>
      <c r="B6" s="6" t="n">
        <v>80</v>
      </c>
      <c r="C6" s="7" t="n">
        <v>3.5</v>
      </c>
      <c r="D6" s="8" t="n">
        <f aca="false">B6*C6</f>
        <v>280</v>
      </c>
    </row>
    <row r="7" customFormat="false" ht="15" hidden="false" customHeight="false" outlineLevel="0" collapsed="false">
      <c r="A7" s="5" t="s">
        <v>8</v>
      </c>
      <c r="B7" s="6" t="n">
        <v>120</v>
      </c>
      <c r="C7" s="7" t="n">
        <v>3.8</v>
      </c>
      <c r="D7" s="8" t="n">
        <f aca="false">B7*C7</f>
        <v>456</v>
      </c>
    </row>
    <row r="8" customFormat="false" ht="15" hidden="false" customHeight="false" outlineLevel="0" collapsed="false">
      <c r="A8" s="5" t="s">
        <v>9</v>
      </c>
      <c r="B8" s="6" t="n">
        <v>200</v>
      </c>
      <c r="C8" s="7" t="n">
        <v>4.1</v>
      </c>
      <c r="D8" s="8" t="n">
        <f aca="false">B8*C8</f>
        <v>820</v>
      </c>
    </row>
    <row r="9" customFormat="false" ht="15" hidden="false" customHeight="false" outlineLevel="0" collapsed="false">
      <c r="A9" s="5" t="s">
        <v>10</v>
      </c>
      <c r="B9" s="6"/>
      <c r="C9" s="7"/>
      <c r="D9" s="8" t="n">
        <f aca="false">B9*C9</f>
        <v>0</v>
      </c>
    </row>
    <row r="10" customFormat="false" ht="15" hidden="false" customHeight="false" outlineLevel="0" collapsed="false">
      <c r="A10" s="5" t="s">
        <v>11</v>
      </c>
      <c r="B10" s="6"/>
      <c r="C10" s="7"/>
      <c r="D10" s="8" t="n">
        <f aca="false">B10*C10</f>
        <v>0</v>
      </c>
    </row>
    <row r="11" customFormat="false" ht="15" hidden="false" customHeight="false" outlineLevel="0" collapsed="false">
      <c r="A11" s="5" t="s">
        <v>12</v>
      </c>
      <c r="B11" s="6"/>
      <c r="C11" s="7"/>
      <c r="D11" s="8" t="n">
        <f aca="false">B11*C11</f>
        <v>0</v>
      </c>
    </row>
    <row r="12" customFormat="false" ht="15" hidden="false" customHeight="false" outlineLevel="0" collapsed="false">
      <c r="A12" s="5" t="s">
        <v>13</v>
      </c>
      <c r="B12" s="6"/>
      <c r="C12" s="7"/>
      <c r="D12" s="8" t="n">
        <f aca="false">B12*C12</f>
        <v>0</v>
      </c>
    </row>
    <row r="13" customFormat="false" ht="15" hidden="false" customHeight="false" outlineLevel="0" collapsed="false">
      <c r="A13" s="5" t="s">
        <v>14</v>
      </c>
      <c r="B13" s="6"/>
      <c r="C13" s="7"/>
      <c r="D13" s="8" t="n">
        <f aca="false">B13*C13</f>
        <v>0</v>
      </c>
    </row>
    <row r="14" customFormat="false" ht="15" hidden="false" customHeight="false" outlineLevel="0" collapsed="false">
      <c r="A14" s="5" t="s">
        <v>15</v>
      </c>
      <c r="B14" s="6"/>
      <c r="C14" s="7"/>
      <c r="D14" s="8" t="n">
        <f aca="false">B14*C14</f>
        <v>0</v>
      </c>
    </row>
    <row r="15" customFormat="false" ht="15" hidden="false" customHeight="false" outlineLevel="0" collapsed="false">
      <c r="A15" s="5" t="s">
        <v>16</v>
      </c>
      <c r="B15" s="6"/>
      <c r="C15" s="7"/>
      <c r="D15" s="8" t="n">
        <f aca="false">B15*C15</f>
        <v>0</v>
      </c>
    </row>
    <row r="17" customFormat="false" ht="15" hidden="false" customHeight="false" outlineLevel="0" collapsed="false">
      <c r="A17" s="9" t="s">
        <v>17</v>
      </c>
    </row>
    <row r="18" customFormat="false" ht="15" hidden="false" customHeight="false" outlineLevel="0" collapsed="false">
      <c r="A18" s="10" t="s">
        <v>18</v>
      </c>
      <c r="B18" s="11" t="n">
        <f aca="false">SUM(B6:B15)</f>
        <v>400</v>
      </c>
    </row>
    <row r="19" customFormat="false" ht="15" hidden="false" customHeight="false" outlineLevel="0" collapsed="false">
      <c r="A19" s="10" t="s">
        <v>19</v>
      </c>
      <c r="B19" s="12" t="n">
        <f aca="false">SUMPRODUCT(B6:B15,C6:C15)</f>
        <v>1556</v>
      </c>
    </row>
    <row r="20" customFormat="false" ht="15" hidden="false" customHeight="false" outlineLevel="0" collapsed="false">
      <c r="A20" s="10" t="s">
        <v>20</v>
      </c>
      <c r="B20" s="13" t="n">
        <f aca="false">IFERROR(SUMPRODUCT(B6:B15,C6:C15)/SUM(B6:B15),0)</f>
        <v>3.89</v>
      </c>
    </row>
    <row r="22" customFormat="false" ht="15" hidden="false" customHeight="false" outlineLevel="0" collapsed="false">
      <c r="A22" s="9" t="s">
        <v>21</v>
      </c>
    </row>
    <row r="23" customFormat="false" ht="15" hidden="false" customHeight="false" outlineLevel="0" collapsed="false">
      <c r="A23" s="10" t="s">
        <v>22</v>
      </c>
      <c r="B23" s="6" t="n">
        <v>240</v>
      </c>
      <c r="C23" s="14" t="str">
        <f aca="false">IF(B23&gt;B18,"Las salidas superan las unidades disponibles","")</f>
        <v/>
      </c>
    </row>
    <row r="24" customFormat="false" ht="15" hidden="false" customHeight="false" outlineLevel="0" collapsed="false">
      <c r="A24" s="10" t="s">
        <v>23</v>
      </c>
      <c r="B24" s="12" t="n">
        <f aca="false">B23*B20</f>
        <v>933.6</v>
      </c>
    </row>
    <row r="25" customFormat="false" ht="15" hidden="false" customHeight="false" outlineLevel="0" collapsed="false">
      <c r="A25" s="10" t="s">
        <v>24</v>
      </c>
      <c r="B25" s="11" t="n">
        <f aca="false">B18-B23</f>
        <v>160</v>
      </c>
    </row>
    <row r="26" customFormat="false" ht="15" hidden="false" customHeight="false" outlineLevel="0" collapsed="false">
      <c r="A26" s="10" t="s">
        <v>25</v>
      </c>
      <c r="B26" s="12" t="n">
        <f aca="false">B25*B20</f>
        <v>622.4</v>
      </c>
    </row>
    <row r="27" customFormat="false" ht="15" hidden="false" customHeight="false" outlineLevel="0" collapsed="false">
      <c r="A27" s="10" t="s">
        <v>26</v>
      </c>
      <c r="B27" s="8" t="n">
        <f aca="false">ROUND(B24+B26-B19,2)</f>
        <v>0</v>
      </c>
      <c r="C27" s="9" t="str">
        <f aca="false">IF(B27=0,"Correcto","Revisar")</f>
        <v>Correcto</v>
      </c>
    </row>
    <row r="29" customFormat="false" ht="27.75" hidden="false" customHeight="true" outlineLevel="0" collapsed="false">
      <c r="A29" s="3" t="s">
        <v>27</v>
      </c>
      <c r="B29" s="3"/>
      <c r="C29" s="3"/>
      <c r="D29" s="3"/>
    </row>
    <row r="30" customFormat="false" ht="27.75" hidden="false" customHeight="true" outlineLevel="0" collapsed="false">
      <c r="A30" s="3" t="s">
        <v>28</v>
      </c>
      <c r="B30" s="3"/>
      <c r="C30" s="3"/>
      <c r="D30" s="3"/>
    </row>
    <row r="31" customFormat="false" ht="27.75" hidden="false" customHeight="true" outlineLevel="0" collapsed="false">
      <c r="A31" s="3" t="s">
        <v>29</v>
      </c>
      <c r="B31" s="3"/>
      <c r="C31" s="3"/>
      <c r="D31" s="3"/>
    </row>
  </sheetData>
  <mergeCells count="4">
    <mergeCell ref="A3:D3"/>
    <mergeCell ref="A29:D29"/>
    <mergeCell ref="A30:D30"/>
    <mergeCell ref="A31:D3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4"/>
    <col collapsed="false" customWidth="true" hidden="false" outlineLevel="0" max="3" min="3" style="0" width="20"/>
    <col collapsed="false" customWidth="true" hidden="false" outlineLevel="0" max="4" min="4" style="0" width="13"/>
    <col collapsed="false" customWidth="true" hidden="false" outlineLevel="0" max="5" min="5" style="0" width="16"/>
    <col collapsed="false" customWidth="true" hidden="false" outlineLevel="0" max="6" min="6" style="0" width="22"/>
    <col collapsed="false" customWidth="true" hidden="false" outlineLevel="0" max="7" min="7" style="0" width="14"/>
    <col collapsed="false" customWidth="true" hidden="false" outlineLevel="0" max="8" min="8" style="0" width="20"/>
    <col collapsed="false" customWidth="true" hidden="false" outlineLevel="0" max="9" min="9" style="0" width="34"/>
  </cols>
  <sheetData>
    <row r="1" customFormat="false" ht="17.35" hidden="false" customHeight="false" outlineLevel="0" collapsed="false">
      <c r="A1" s="1" t="s">
        <v>30</v>
      </c>
    </row>
    <row r="2" customFormat="false" ht="15" hidden="false" customHeight="false" outlineLevel="0" collapsed="false">
      <c r="A2" s="2" t="s">
        <v>31</v>
      </c>
    </row>
    <row r="3" customFormat="false" ht="25.5" hidden="false" customHeight="true" outlineLevel="0" collapsed="false">
      <c r="A3" s="3" t="s">
        <v>32</v>
      </c>
      <c r="B3" s="3"/>
      <c r="C3" s="3"/>
      <c r="D3" s="3"/>
      <c r="E3" s="3"/>
      <c r="F3" s="3"/>
      <c r="G3" s="3"/>
      <c r="H3" s="3"/>
      <c r="I3" s="3"/>
    </row>
    <row r="5" customFormat="false" ht="43.5" hidden="false" customHeight="true" outlineLevel="0" collapsed="false">
      <c r="A5" s="4" t="s">
        <v>33</v>
      </c>
      <c r="B5" s="4" t="s">
        <v>34</v>
      </c>
      <c r="C5" s="4" t="s">
        <v>35</v>
      </c>
      <c r="D5" s="4" t="s">
        <v>36</v>
      </c>
      <c r="E5" s="4" t="s">
        <v>37</v>
      </c>
      <c r="F5" s="4" t="s">
        <v>38</v>
      </c>
      <c r="G5" s="4" t="s">
        <v>39</v>
      </c>
      <c r="H5" s="4" t="s">
        <v>40</v>
      </c>
      <c r="I5" s="4" t="s">
        <v>41</v>
      </c>
    </row>
    <row r="6" customFormat="false" ht="15" hidden="false" customHeight="false" outlineLevel="0" collapsed="false">
      <c r="A6" s="5" t="s">
        <v>7</v>
      </c>
      <c r="B6" s="6" t="n">
        <v>80</v>
      </c>
      <c r="C6" s="7" t="n">
        <v>3.5</v>
      </c>
      <c r="D6" s="6"/>
      <c r="E6" s="15" t="n">
        <f aca="false">B6</f>
        <v>80</v>
      </c>
      <c r="F6" s="8" t="n">
        <f aca="false">B6*C6</f>
        <v>280</v>
      </c>
      <c r="G6" s="16" t="n">
        <f aca="false">IFERROR(F6/E6,0)</f>
        <v>3.5</v>
      </c>
      <c r="H6" s="8" t="n">
        <v>0</v>
      </c>
      <c r="I6" s="17" t="str">
        <f aca="false">IF(N(D6)&gt;0,"Las existencias iniciales no llevan salida","")</f>
        <v/>
      </c>
    </row>
    <row r="7" customFormat="false" ht="15" hidden="false" customHeight="false" outlineLevel="0" collapsed="false">
      <c r="A7" s="5" t="s">
        <v>42</v>
      </c>
      <c r="B7" s="6" t="n">
        <v>120</v>
      </c>
      <c r="C7" s="7" t="n">
        <v>3.8</v>
      </c>
      <c r="D7" s="6"/>
      <c r="E7" s="15" t="n">
        <f aca="false">E6+B7-D7</f>
        <v>200</v>
      </c>
      <c r="F7" s="8" t="n">
        <f aca="false">F6+B7*C7-H7</f>
        <v>736</v>
      </c>
      <c r="G7" s="16" t="n">
        <f aca="false">IFERROR(F7/E7,G6)</f>
        <v>3.68</v>
      </c>
      <c r="H7" s="8" t="n">
        <f aca="false">D7*G6</f>
        <v>0</v>
      </c>
      <c r="I7" s="17" t="str">
        <f aca="false">IF(AND(N(B7)&gt;0,N(D7)&gt;0),"Una fila: entrada o salida, no ambas",IF(E7&lt;0,"Salidas superiores a las existencias",""))</f>
        <v/>
      </c>
    </row>
    <row r="8" customFormat="false" ht="15" hidden="false" customHeight="false" outlineLevel="0" collapsed="false">
      <c r="A8" s="5" t="s">
        <v>43</v>
      </c>
      <c r="B8" s="6"/>
      <c r="C8" s="7"/>
      <c r="D8" s="6" t="n">
        <v>90</v>
      </c>
      <c r="E8" s="15" t="n">
        <f aca="false">E7+B8-D8</f>
        <v>110</v>
      </c>
      <c r="F8" s="8" t="n">
        <f aca="false">F7+B8*C8-H8</f>
        <v>404.8</v>
      </c>
      <c r="G8" s="16" t="n">
        <f aca="false">IFERROR(F8/E8,G7)</f>
        <v>3.68</v>
      </c>
      <c r="H8" s="8" t="n">
        <f aca="false">D8*G7</f>
        <v>331.2</v>
      </c>
      <c r="I8" s="17" t="str">
        <f aca="false">IF(AND(N(B8)&gt;0,N(D8)&gt;0),"Una fila: entrada o salida, no ambas",IF(E8&lt;0,"Salidas superiores a las existencias",""))</f>
        <v/>
      </c>
    </row>
    <row r="9" customFormat="false" ht="15" hidden="false" customHeight="false" outlineLevel="0" collapsed="false">
      <c r="A9" s="5" t="s">
        <v>44</v>
      </c>
      <c r="B9" s="6" t="n">
        <v>200</v>
      </c>
      <c r="C9" s="7" t="n">
        <v>4.1</v>
      </c>
      <c r="D9" s="6"/>
      <c r="E9" s="15" t="n">
        <f aca="false">E8+B9-D9</f>
        <v>310</v>
      </c>
      <c r="F9" s="8" t="n">
        <f aca="false">F8+B9*C9-H9</f>
        <v>1224.8</v>
      </c>
      <c r="G9" s="16" t="n">
        <f aca="false">IFERROR(F9/E9,G8)</f>
        <v>3.95096774193548</v>
      </c>
      <c r="H9" s="8" t="n">
        <f aca="false">D9*G8</f>
        <v>0</v>
      </c>
      <c r="I9" s="17" t="str">
        <f aca="false">IF(AND(N(B9)&gt;0,N(D9)&gt;0),"Una fila: entrada o salida, no ambas",IF(E9&lt;0,"Salidas superiores a las existencias",""))</f>
        <v/>
      </c>
    </row>
    <row r="10" customFormat="false" ht="15" hidden="false" customHeight="false" outlineLevel="0" collapsed="false">
      <c r="A10" s="5" t="s">
        <v>45</v>
      </c>
      <c r="B10" s="6"/>
      <c r="C10" s="7"/>
      <c r="D10" s="6" t="n">
        <v>150</v>
      </c>
      <c r="E10" s="15" t="n">
        <f aca="false">E9+B10-D10</f>
        <v>160</v>
      </c>
      <c r="F10" s="8" t="n">
        <f aca="false">F9+B10*C10-H10</f>
        <v>632.154838709677</v>
      </c>
      <c r="G10" s="16" t="n">
        <f aca="false">IFERROR(F10/E10,G9)</f>
        <v>3.95096774193548</v>
      </c>
      <c r="H10" s="8" t="n">
        <f aca="false">D10*G9</f>
        <v>592.645161290323</v>
      </c>
      <c r="I10" s="17" t="str">
        <f aca="false">IF(AND(N(B10)&gt;0,N(D10)&gt;0),"Una fila: entrada o salida, no ambas",IF(E10&lt;0,"Salidas superiores a las existencias",""))</f>
        <v/>
      </c>
    </row>
    <row r="11" customFormat="false" ht="15" hidden="false" customHeight="false" outlineLevel="0" collapsed="false">
      <c r="A11" s="5" t="s">
        <v>46</v>
      </c>
      <c r="B11" s="6"/>
      <c r="C11" s="7"/>
      <c r="D11" s="6"/>
      <c r="E11" s="15" t="n">
        <f aca="false">E10+B11-D11</f>
        <v>160</v>
      </c>
      <c r="F11" s="8" t="n">
        <f aca="false">F10+B11*C11-H11</f>
        <v>632.154838709677</v>
      </c>
      <c r="G11" s="16" t="n">
        <f aca="false">IFERROR(F11/E11,G10)</f>
        <v>3.95096774193548</v>
      </c>
      <c r="H11" s="8" t="n">
        <f aca="false">D11*G10</f>
        <v>0</v>
      </c>
      <c r="I11" s="17" t="str">
        <f aca="false">IF(AND(N(B11)&gt;0,N(D11)&gt;0),"Una fila: entrada o salida, no ambas",IF(E11&lt;0,"Salidas superiores a las existencias",""))</f>
        <v/>
      </c>
    </row>
    <row r="12" customFormat="false" ht="15" hidden="false" customHeight="false" outlineLevel="0" collapsed="false">
      <c r="A12" s="5" t="s">
        <v>47</v>
      </c>
      <c r="B12" s="6"/>
      <c r="C12" s="7"/>
      <c r="D12" s="6"/>
      <c r="E12" s="15" t="n">
        <f aca="false">E11+B12-D12</f>
        <v>160</v>
      </c>
      <c r="F12" s="8" t="n">
        <f aca="false">F11+B12*C12-H12</f>
        <v>632.154838709677</v>
      </c>
      <c r="G12" s="16" t="n">
        <f aca="false">IFERROR(F12/E12,G11)</f>
        <v>3.95096774193548</v>
      </c>
      <c r="H12" s="8" t="n">
        <f aca="false">D12*G11</f>
        <v>0</v>
      </c>
      <c r="I12" s="17" t="str">
        <f aca="false">IF(AND(N(B12)&gt;0,N(D12)&gt;0),"Una fila: entrada o salida, no ambas",IF(E12&lt;0,"Salidas superiores a las existencias",""))</f>
        <v/>
      </c>
    </row>
    <row r="13" customFormat="false" ht="15" hidden="false" customHeight="false" outlineLevel="0" collapsed="false">
      <c r="A13" s="5" t="s">
        <v>48</v>
      </c>
      <c r="B13" s="6"/>
      <c r="C13" s="7"/>
      <c r="D13" s="6"/>
      <c r="E13" s="15" t="n">
        <f aca="false">E12+B13-D13</f>
        <v>160</v>
      </c>
      <c r="F13" s="8" t="n">
        <f aca="false">F12+B13*C13-H13</f>
        <v>632.154838709677</v>
      </c>
      <c r="G13" s="16" t="n">
        <f aca="false">IFERROR(F13/E13,G12)</f>
        <v>3.95096774193548</v>
      </c>
      <c r="H13" s="8" t="n">
        <f aca="false">D13*G12</f>
        <v>0</v>
      </c>
      <c r="I13" s="17" t="str">
        <f aca="false">IF(AND(N(B13)&gt;0,N(D13)&gt;0),"Una fila: entrada o salida, no ambas",IF(E13&lt;0,"Salidas superiores a las existencias",""))</f>
        <v/>
      </c>
    </row>
    <row r="14" customFormat="false" ht="15" hidden="false" customHeight="false" outlineLevel="0" collapsed="false">
      <c r="A14" s="5" t="s">
        <v>49</v>
      </c>
      <c r="B14" s="6"/>
      <c r="C14" s="7"/>
      <c r="D14" s="6"/>
      <c r="E14" s="15" t="n">
        <f aca="false">E13+B14-D14</f>
        <v>160</v>
      </c>
      <c r="F14" s="8" t="n">
        <f aca="false">F13+B14*C14-H14</f>
        <v>632.154838709677</v>
      </c>
      <c r="G14" s="16" t="n">
        <f aca="false">IFERROR(F14/E14,G13)</f>
        <v>3.95096774193548</v>
      </c>
      <c r="H14" s="8" t="n">
        <f aca="false">D14*G13</f>
        <v>0</v>
      </c>
      <c r="I14" s="17" t="str">
        <f aca="false">IF(AND(N(B14)&gt;0,N(D14)&gt;0),"Una fila: entrada o salida, no ambas",IF(E14&lt;0,"Salidas superiores a las existencias",""))</f>
        <v/>
      </c>
    </row>
    <row r="15" customFormat="false" ht="15" hidden="false" customHeight="false" outlineLevel="0" collapsed="false">
      <c r="A15" s="5" t="s">
        <v>50</v>
      </c>
      <c r="B15" s="6"/>
      <c r="C15" s="7"/>
      <c r="D15" s="6"/>
      <c r="E15" s="15" t="n">
        <f aca="false">E14+B15-D15</f>
        <v>160</v>
      </c>
      <c r="F15" s="8" t="n">
        <f aca="false">F14+B15*C15-H15</f>
        <v>632.154838709677</v>
      </c>
      <c r="G15" s="16" t="n">
        <f aca="false">IFERROR(F15/E15,G14)</f>
        <v>3.95096774193548</v>
      </c>
      <c r="H15" s="8" t="n">
        <f aca="false">D15*G14</f>
        <v>0</v>
      </c>
      <c r="I15" s="17" t="str">
        <f aca="false">IF(AND(N(B15)&gt;0,N(D15)&gt;0),"Una fila: entrada o salida, no ambas",IF(E15&lt;0,"Salidas superiores a las existencias",""))</f>
        <v/>
      </c>
    </row>
    <row r="16" customFormat="false" ht="15" hidden="false" customHeight="false" outlineLevel="0" collapsed="false">
      <c r="A16" s="5" t="s">
        <v>51</v>
      </c>
      <c r="B16" s="6"/>
      <c r="C16" s="7"/>
      <c r="D16" s="6"/>
      <c r="E16" s="15" t="n">
        <f aca="false">E15+B16-D16</f>
        <v>160</v>
      </c>
      <c r="F16" s="8" t="n">
        <f aca="false">F15+B16*C16-H16</f>
        <v>632.154838709677</v>
      </c>
      <c r="G16" s="16" t="n">
        <f aca="false">IFERROR(F16/E16,G15)</f>
        <v>3.95096774193548</v>
      </c>
      <c r="H16" s="8" t="n">
        <f aca="false">D16*G15</f>
        <v>0</v>
      </c>
      <c r="I16" s="17" t="str">
        <f aca="false">IF(AND(N(B16)&gt;0,N(D16)&gt;0),"Una fila: entrada o salida, no ambas",IF(E16&lt;0,"Salidas superiores a las existencias",""))</f>
        <v/>
      </c>
    </row>
    <row r="17" customFormat="false" ht="15" hidden="false" customHeight="false" outlineLevel="0" collapsed="false">
      <c r="A17" s="5" t="s">
        <v>52</v>
      </c>
      <c r="B17" s="6"/>
      <c r="C17" s="7"/>
      <c r="D17" s="6"/>
      <c r="E17" s="15" t="n">
        <f aca="false">E16+B17-D17</f>
        <v>160</v>
      </c>
      <c r="F17" s="8" t="n">
        <f aca="false">F16+B17*C17-H17</f>
        <v>632.154838709677</v>
      </c>
      <c r="G17" s="16" t="n">
        <f aca="false">IFERROR(F17/E17,G16)</f>
        <v>3.95096774193548</v>
      </c>
      <c r="H17" s="8" t="n">
        <f aca="false">D17*G16</f>
        <v>0</v>
      </c>
      <c r="I17" s="17" t="str">
        <f aca="false">IF(AND(N(B17)&gt;0,N(D17)&gt;0),"Una fila: entrada o salida, no ambas",IF(E17&lt;0,"Salidas superiores a las existencias",""))</f>
        <v/>
      </c>
    </row>
    <row r="18" customFormat="false" ht="15" hidden="false" customHeight="false" outlineLevel="0" collapsed="false">
      <c r="A18" s="5" t="s">
        <v>53</v>
      </c>
      <c r="B18" s="6"/>
      <c r="C18" s="7"/>
      <c r="D18" s="6"/>
      <c r="E18" s="15" t="n">
        <f aca="false">E17+B18-D18</f>
        <v>160</v>
      </c>
      <c r="F18" s="8" t="n">
        <f aca="false">F17+B18*C18-H18</f>
        <v>632.154838709677</v>
      </c>
      <c r="G18" s="16" t="n">
        <f aca="false">IFERROR(F18/E18,G17)</f>
        <v>3.95096774193548</v>
      </c>
      <c r="H18" s="8" t="n">
        <f aca="false">D18*G17</f>
        <v>0</v>
      </c>
      <c r="I18" s="17" t="str">
        <f aca="false">IF(AND(N(B18)&gt;0,N(D18)&gt;0),"Una fila: entrada o salida, no ambas",IF(E18&lt;0,"Salidas superiores a las existencias",""))</f>
        <v/>
      </c>
    </row>
    <row r="19" customFormat="false" ht="15" hidden="false" customHeight="false" outlineLevel="0" collapsed="false">
      <c r="A19" s="5" t="s">
        <v>54</v>
      </c>
      <c r="B19" s="6"/>
      <c r="C19" s="7"/>
      <c r="D19" s="6"/>
      <c r="E19" s="15" t="n">
        <f aca="false">E18+B19-D19</f>
        <v>160</v>
      </c>
      <c r="F19" s="8" t="n">
        <f aca="false">F18+B19*C19-H19</f>
        <v>632.154838709677</v>
      </c>
      <c r="G19" s="16" t="n">
        <f aca="false">IFERROR(F19/E19,G18)</f>
        <v>3.95096774193548</v>
      </c>
      <c r="H19" s="8" t="n">
        <f aca="false">D19*G18</f>
        <v>0</v>
      </c>
      <c r="I19" s="17" t="str">
        <f aca="false">IF(AND(N(B19)&gt;0,N(D19)&gt;0),"Una fila: entrada o salida, no ambas",IF(E19&lt;0,"Salidas superiores a las existencias",""))</f>
        <v/>
      </c>
    </row>
    <row r="20" customFormat="false" ht="15" hidden="false" customHeight="false" outlineLevel="0" collapsed="false">
      <c r="A20" s="5" t="s">
        <v>55</v>
      </c>
      <c r="B20" s="6"/>
      <c r="C20" s="7"/>
      <c r="D20" s="6"/>
      <c r="E20" s="15" t="n">
        <f aca="false">E19+B20-D20</f>
        <v>160</v>
      </c>
      <c r="F20" s="8" t="n">
        <f aca="false">F19+B20*C20-H20</f>
        <v>632.154838709677</v>
      </c>
      <c r="G20" s="16" t="n">
        <f aca="false">IFERROR(F20/E20,G19)</f>
        <v>3.95096774193548</v>
      </c>
      <c r="H20" s="8" t="n">
        <f aca="false">D20*G19</f>
        <v>0</v>
      </c>
      <c r="I20" s="17" t="str">
        <f aca="false">IF(AND(N(B20)&gt;0,N(D20)&gt;0),"Una fila: entrada o salida, no ambas",IF(E20&lt;0,"Salidas superiores a las existencias",""))</f>
        <v/>
      </c>
    </row>
    <row r="21" customFormat="false" ht="15" hidden="false" customHeight="false" outlineLevel="0" collapsed="false">
      <c r="A21" s="5" t="s">
        <v>56</v>
      </c>
      <c r="B21" s="6"/>
      <c r="C21" s="7"/>
      <c r="D21" s="6"/>
      <c r="E21" s="15" t="n">
        <f aca="false">E20+B21-D21</f>
        <v>160</v>
      </c>
      <c r="F21" s="8" t="n">
        <f aca="false">F20+B21*C21-H21</f>
        <v>632.154838709677</v>
      </c>
      <c r="G21" s="16" t="n">
        <f aca="false">IFERROR(F21/E21,G20)</f>
        <v>3.95096774193548</v>
      </c>
      <c r="H21" s="8" t="n">
        <f aca="false">D21*G20</f>
        <v>0</v>
      </c>
      <c r="I21" s="17" t="str">
        <f aca="false">IF(AND(N(B21)&gt;0,N(D21)&gt;0),"Una fila: entrada o salida, no ambas",IF(E21&lt;0,"Salidas superiores a las existencias",""))</f>
        <v/>
      </c>
    </row>
    <row r="22" customFormat="false" ht="15" hidden="false" customHeight="false" outlineLevel="0" collapsed="false">
      <c r="A22" s="5" t="s">
        <v>57</v>
      </c>
      <c r="B22" s="6"/>
      <c r="C22" s="7"/>
      <c r="D22" s="6"/>
      <c r="E22" s="15" t="n">
        <f aca="false">E21+B22-D22</f>
        <v>160</v>
      </c>
      <c r="F22" s="8" t="n">
        <f aca="false">F21+B22*C22-H22</f>
        <v>632.154838709677</v>
      </c>
      <c r="G22" s="16" t="n">
        <f aca="false">IFERROR(F22/E22,G21)</f>
        <v>3.95096774193548</v>
      </c>
      <c r="H22" s="8" t="n">
        <f aca="false">D22*G21</f>
        <v>0</v>
      </c>
      <c r="I22" s="17" t="str">
        <f aca="false">IF(AND(N(B22)&gt;0,N(D22)&gt;0),"Una fila: entrada o salida, no ambas",IF(E22&lt;0,"Salidas superiores a las existencias",""))</f>
        <v/>
      </c>
    </row>
    <row r="23" customFormat="false" ht="15" hidden="false" customHeight="false" outlineLevel="0" collapsed="false">
      <c r="A23" s="5" t="s">
        <v>58</v>
      </c>
      <c r="B23" s="6"/>
      <c r="C23" s="7"/>
      <c r="D23" s="6"/>
      <c r="E23" s="15" t="n">
        <f aca="false">E22+B23-D23</f>
        <v>160</v>
      </c>
      <c r="F23" s="8" t="n">
        <f aca="false">F22+B23*C23-H23</f>
        <v>632.154838709677</v>
      </c>
      <c r="G23" s="16" t="n">
        <f aca="false">IFERROR(F23/E23,G22)</f>
        <v>3.95096774193548</v>
      </c>
      <c r="H23" s="8" t="n">
        <f aca="false">D23*G22</f>
        <v>0</v>
      </c>
      <c r="I23" s="17" t="str">
        <f aca="false">IF(AND(N(B23)&gt;0,N(D23)&gt;0),"Una fila: entrada o salida, no ambas",IF(E23&lt;0,"Salidas superiores a las existencias",""))</f>
        <v/>
      </c>
    </row>
    <row r="24" customFormat="false" ht="15" hidden="false" customHeight="false" outlineLevel="0" collapsed="false">
      <c r="A24" s="5" t="s">
        <v>59</v>
      </c>
      <c r="B24" s="6"/>
      <c r="C24" s="7"/>
      <c r="D24" s="6"/>
      <c r="E24" s="15" t="n">
        <f aca="false">E23+B24-D24</f>
        <v>160</v>
      </c>
      <c r="F24" s="8" t="n">
        <f aca="false">F23+B24*C24-H24</f>
        <v>632.154838709677</v>
      </c>
      <c r="G24" s="16" t="n">
        <f aca="false">IFERROR(F24/E24,G23)</f>
        <v>3.95096774193548</v>
      </c>
      <c r="H24" s="8" t="n">
        <f aca="false">D24*G23</f>
        <v>0</v>
      </c>
      <c r="I24" s="17" t="str">
        <f aca="false">IF(AND(N(B24)&gt;0,N(D24)&gt;0),"Una fila: entrada o salida, no ambas",IF(E24&lt;0,"Salidas superiores a las existencias",""))</f>
        <v/>
      </c>
    </row>
    <row r="25" customFormat="false" ht="15" hidden="false" customHeight="false" outlineLevel="0" collapsed="false">
      <c r="A25" s="5" t="s">
        <v>60</v>
      </c>
      <c r="B25" s="6"/>
      <c r="C25" s="7"/>
      <c r="D25" s="6"/>
      <c r="E25" s="15" t="n">
        <f aca="false">E24+B25-D25</f>
        <v>160</v>
      </c>
      <c r="F25" s="8" t="n">
        <f aca="false">F24+B25*C25-H25</f>
        <v>632.154838709677</v>
      </c>
      <c r="G25" s="16" t="n">
        <f aca="false">IFERROR(F25/E25,G24)</f>
        <v>3.95096774193548</v>
      </c>
      <c r="H25" s="8" t="n">
        <f aca="false">D25*G24</f>
        <v>0</v>
      </c>
      <c r="I25" s="17" t="str">
        <f aca="false">IF(AND(N(B25)&gt;0,N(D25)&gt;0),"Una fila: entrada o salida, no ambas",IF(E25&lt;0,"Salidas superiores a las existencias",""))</f>
        <v/>
      </c>
    </row>
    <row r="27" customFormat="false" ht="15" hidden="false" customHeight="false" outlineLevel="0" collapsed="false">
      <c r="A27" s="9" t="s">
        <v>61</v>
      </c>
    </row>
    <row r="28" customFormat="false" ht="15" hidden="false" customHeight="false" outlineLevel="0" collapsed="false">
      <c r="A28" s="10" t="s">
        <v>62</v>
      </c>
      <c r="B28" s="12" t="n">
        <f aca="false">SUM(H6:H25)</f>
        <v>923.845161290323</v>
      </c>
    </row>
    <row r="29" customFormat="false" ht="15" hidden="false" customHeight="false" outlineLevel="0" collapsed="false">
      <c r="A29" s="10" t="s">
        <v>63</v>
      </c>
      <c r="B29" s="11" t="n">
        <f aca="false">E25</f>
        <v>160</v>
      </c>
    </row>
    <row r="30" customFormat="false" ht="15" hidden="false" customHeight="false" outlineLevel="0" collapsed="false">
      <c r="A30" s="10" t="s">
        <v>25</v>
      </c>
      <c r="B30" s="12" t="n">
        <f aca="false">F25</f>
        <v>632.154838709677</v>
      </c>
    </row>
    <row r="31" customFormat="false" ht="15" hidden="false" customHeight="false" outlineLevel="0" collapsed="false">
      <c r="A31" s="10" t="s">
        <v>64</v>
      </c>
      <c r="B31" s="12" t="n">
        <f aca="false">SUMPRODUCT(B6:B25,C6:C25)</f>
        <v>1556</v>
      </c>
    </row>
    <row r="32" customFormat="false" ht="15" hidden="false" customHeight="false" outlineLevel="0" collapsed="false">
      <c r="A32" s="10" t="s">
        <v>65</v>
      </c>
      <c r="B32" s="8" t="n">
        <f aca="false">ROUND(B28+B30-B31,2)</f>
        <v>0</v>
      </c>
      <c r="C32" s="9" t="str">
        <f aca="false">IF(B32=0,"Correcto","Revisar")</f>
        <v>Correcto</v>
      </c>
    </row>
    <row r="34" customFormat="false" ht="25.5" hidden="false" customHeight="true" outlineLevel="0" collapsed="false">
      <c r="A34" s="3" t="s">
        <v>66</v>
      </c>
      <c r="B34" s="3"/>
      <c r="C34" s="3"/>
      <c r="D34" s="3"/>
      <c r="E34" s="3"/>
      <c r="F34" s="3"/>
      <c r="G34" s="3"/>
      <c r="H34" s="3"/>
      <c r="I34" s="3"/>
    </row>
    <row r="35" customFormat="false" ht="25.5" hidden="false" customHeight="true" outlineLevel="0" collapsed="false">
      <c r="A35" s="3" t="s">
        <v>67</v>
      </c>
      <c r="B35" s="3"/>
      <c r="C35" s="3"/>
      <c r="D35" s="3"/>
      <c r="E35" s="3"/>
      <c r="F35" s="3"/>
      <c r="G35" s="3"/>
      <c r="H35" s="3"/>
      <c r="I35" s="3"/>
    </row>
    <row r="36" customFormat="false" ht="25.5" hidden="false" customHeight="true" outlineLevel="0" collapsed="false">
      <c r="A36" s="3" t="s">
        <v>68</v>
      </c>
      <c r="B36" s="3"/>
      <c r="C36" s="3"/>
      <c r="D36" s="3"/>
      <c r="E36" s="3"/>
      <c r="F36" s="3"/>
      <c r="G36" s="3"/>
      <c r="H36" s="3"/>
      <c r="I36" s="3"/>
    </row>
  </sheetData>
  <mergeCells count="4">
    <mergeCell ref="A3:I3"/>
    <mergeCell ref="A34:I34"/>
    <mergeCell ref="A35:I35"/>
    <mergeCell ref="A36:I3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2026-10-05T08:42:57Z</dcterms:created>
  <dc:creator>openpyxl</dc:creator>
  <dc:description/>
  <dc:language>en-US</dc:language>
  <cp:lastModifiedBy/>
  <dcterms:modified xsi:type="dcterms:W3CDTF">2026-10-05T08:42:57Z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